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NASLOV" sheetId="1" r:id="rId1"/>
    <sheet name="SADRŽAJ" sheetId="2" r:id="rId2"/>
    <sheet name="Uvod (3)" sheetId="3" r:id="rId3"/>
    <sheet name="prihodi i rashodi " sheetId="4" r:id="rId4"/>
    <sheet name=" Nabava osnovnih sredstava" sheetId="5" r:id="rId5"/>
    <sheet name="List2" sheetId="6" r:id="rId6"/>
  </sheets>
  <definedNames/>
  <calcPr fullCalcOnLoad="1"/>
</workbook>
</file>

<file path=xl/sharedStrings.xml><?xml version="1.0" encoding="utf-8"?>
<sst xmlns="http://schemas.openxmlformats.org/spreadsheetml/2006/main" count="186" uniqueCount="149">
  <si>
    <t>VODOVOD I ODVODNJA BISTRA d.o.o.</t>
  </si>
  <si>
    <t>Stubička 509</t>
  </si>
  <si>
    <t>10298 BISTRA</t>
  </si>
  <si>
    <t>OIB: 66090092960</t>
  </si>
  <si>
    <t>S a d r ž a j</t>
  </si>
  <si>
    <t>Uvod</t>
  </si>
  <si>
    <t>1.</t>
  </si>
  <si>
    <t>2.</t>
  </si>
  <si>
    <t>3.</t>
  </si>
  <si>
    <t>4.</t>
  </si>
  <si>
    <t>Broj stranice</t>
  </si>
  <si>
    <t>Redni broj</t>
  </si>
  <si>
    <t>Jedini Osnivač društva je Općina Bistra, Donja Bistra, Bistranska 98.</t>
  </si>
  <si>
    <t>Djelatnosti za koje je društvo registrirano su slijedeće;</t>
  </si>
  <si>
    <t>* -</t>
  </si>
  <si>
    <t>opskrba pitkom vodom</t>
  </si>
  <si>
    <t>odvodnja i pročišćavanje otpadnih voda</t>
  </si>
  <si>
    <t>Član uprave Društva je Danijel Tadić,dok Nadzorni odbor čine tri člana u slijedećem sastavu;</t>
  </si>
  <si>
    <t>3. Nikolina Coha Godec, član.</t>
  </si>
  <si>
    <t>POZICIJA</t>
  </si>
  <si>
    <t>A.</t>
  </si>
  <si>
    <t>UKUPNI PRIHODI (I.+II.)</t>
  </si>
  <si>
    <t>I.</t>
  </si>
  <si>
    <t>a) Prihodi od prodaje vode</t>
  </si>
  <si>
    <t>b) Prihodi od izvođenja radova</t>
  </si>
  <si>
    <t>II.</t>
  </si>
  <si>
    <t>FINANCIJSKI PRIHODI</t>
  </si>
  <si>
    <t>Prihodi od naknade za korištenje voda</t>
  </si>
  <si>
    <t>Prihodi od naknade za zaštitu voda</t>
  </si>
  <si>
    <t>Prihodi od čišćenja nogostupa</t>
  </si>
  <si>
    <t>Izgradnja priključaka fekalne odvodnje</t>
  </si>
  <si>
    <t>Prihodi od kamata</t>
  </si>
  <si>
    <t>Prihod od naplate troškova javnog bilježnika</t>
  </si>
  <si>
    <t>B.</t>
  </si>
  <si>
    <t>UKUPNI RASHODI (I.+II.)</t>
  </si>
  <si>
    <t>Materijalni troškovi</t>
  </si>
  <si>
    <t>1.a</t>
  </si>
  <si>
    <t>Troškovi sirovina i materijala</t>
  </si>
  <si>
    <t xml:space="preserve"> - Troškovi nabave pitke vode za daljnju prodaju</t>
  </si>
  <si>
    <t xml:space="preserve"> - Troškovi zaštitne odjeće</t>
  </si>
  <si>
    <t xml:space="preserve"> - Troškovi materijala za popravak i održavanje strojeva i vozila</t>
  </si>
  <si>
    <t xml:space="preserve"> - Troškovi uredskog materijala</t>
  </si>
  <si>
    <t xml:space="preserve"> - Ostali potrošni materijal</t>
  </si>
  <si>
    <t xml:space="preserve"> - Trošak sitnog inventara</t>
  </si>
  <si>
    <t xml:space="preserve"> - Troškovi benzina i diesel goriva</t>
  </si>
  <si>
    <t xml:space="preserve"> - Troškovi dezinfekcijskog sredstva za vodu</t>
  </si>
  <si>
    <t>Troškovi telefona</t>
  </si>
  <si>
    <t>Troškovi poštarine</t>
  </si>
  <si>
    <t>Troškovi servisiranja i baždarenja vodomjera</t>
  </si>
  <si>
    <t>Troškovi tehničkih pregleda vozila</t>
  </si>
  <si>
    <t>Troškovi odvjetničkih i javnobilježničkih usluga</t>
  </si>
  <si>
    <t>Troškovi revizije</t>
  </si>
  <si>
    <t xml:space="preserve">Ostale intelektualne usluge </t>
  </si>
  <si>
    <t>Troškovi geodetskih usluga</t>
  </si>
  <si>
    <t>Troškovi reprezentacije</t>
  </si>
  <si>
    <t>Usluge kontrole kakvoće i atestiranja vode</t>
  </si>
  <si>
    <t>Bravarski radovi</t>
  </si>
  <si>
    <t>Troškovi osoblja</t>
  </si>
  <si>
    <t>Troškovi bruto plaća (MIO 1 i 2, porez i prirez)</t>
  </si>
  <si>
    <t>Troškovi doprinosa za zadravstveno osiguranje</t>
  </si>
  <si>
    <t>Amortizacija</t>
  </si>
  <si>
    <t>Troškovi amortizacije materijalne imovine</t>
  </si>
  <si>
    <t>5.</t>
  </si>
  <si>
    <t>Ostali troškovi poslovanja</t>
  </si>
  <si>
    <t>Troškovi dnevnica i putnih troškova  4602,3,4</t>
  </si>
  <si>
    <t>Troškovi prijevoza na posao i s posla</t>
  </si>
  <si>
    <t>Stipendije, nagrade učenicima i studentima</t>
  </si>
  <si>
    <t>Troškovi školovanja djelatnika</t>
  </si>
  <si>
    <t>Troškovi premija osiguranja -vozila</t>
  </si>
  <si>
    <t>Troškovi premija osiguranja - osoba</t>
  </si>
  <si>
    <t>Troškovi platnog prometa</t>
  </si>
  <si>
    <t>Troškovi doprinosa,članarina i sl.  4660,4662,4670…</t>
  </si>
  <si>
    <t xml:space="preserve">Ostali troškovi poslovanja </t>
  </si>
  <si>
    <t>Naknade po ugovoru o djelu za nadzorni odbor</t>
  </si>
  <si>
    <t>FINANCIJSKI RASHODI</t>
  </si>
  <si>
    <t>Ostali financijski rashodi</t>
  </si>
  <si>
    <t>Troškovi donacija, sponzorstva…</t>
  </si>
  <si>
    <t>III.</t>
  </si>
  <si>
    <t>REZULTAT POSLOVANJA</t>
  </si>
  <si>
    <t>Porez na dobit</t>
  </si>
  <si>
    <t xml:space="preserve">temeljem Rješenja Trgovačkog suda u Zagrebu broj Tt-11/5169-3, MBS 2757168. </t>
  </si>
  <si>
    <t xml:space="preserve">VODOVOD I ODVODNJA BISTRA d.o.o. registrirano je dana 13. travnja 2011. godine, </t>
  </si>
  <si>
    <t>u mjesecu lipnju 2011. godine.</t>
  </si>
  <si>
    <t xml:space="preserve">Društvo je registrirano u mjesecu travnju, a aktivno se počelo baviti poslovnim djelatnostima </t>
  </si>
  <si>
    <t>RB</t>
  </si>
  <si>
    <t>4200+4270    (dio)</t>
  </si>
  <si>
    <t>Amortizacija odgođene im.(veza 4311)</t>
  </si>
  <si>
    <t>Amortizacija (veza 774)</t>
  </si>
  <si>
    <t>Usluge utvrđivanja kvara na vodoop.sustavu</t>
  </si>
  <si>
    <t>Usluge mjerenja QH linija</t>
  </si>
  <si>
    <t>Prihod od mjerenja QH linije i sl.</t>
  </si>
  <si>
    <t>Troškovi tekućeg i investicijskog održavanja knjigov. programa i IT opreme</t>
  </si>
  <si>
    <t>POSLOVNI RASHODI (1+2+3+4+5)</t>
  </si>
  <si>
    <t>POSLOVNI PRIHODI (a+b)</t>
  </si>
  <si>
    <t>Ostale komunalne usluge</t>
  </si>
  <si>
    <t>1. Darko Sever-Šeni, predsjednik,</t>
  </si>
  <si>
    <t>2. Željka Raženj, zamjenik predsjednika</t>
  </si>
  <si>
    <t xml:space="preserve"> - Troškovi vodovodnog materijala za sanacija vodoopskrbnog sustava</t>
  </si>
  <si>
    <t xml:space="preserve"> - Troškovi vodovodnog mat. za rekonstrukcija vodoopskrbnog sustava</t>
  </si>
  <si>
    <t>Ostali vanjski troškovi</t>
  </si>
  <si>
    <t>Čišćenje kolektora odvodnje otpadnih voda i crpnih stanica od taloga i mulja</t>
  </si>
  <si>
    <t>Ostali troškovi zaposlenih (darovi, Božić, Uskrs) 4614,4615,4616</t>
  </si>
  <si>
    <t>Prihodi od subvencija - OPĆINA BISTRA</t>
  </si>
  <si>
    <t>Rekonstrukcija vodoopskrbnih priključaka</t>
  </si>
  <si>
    <t>Rekonstrukcija vodoopskrbnih cjevovoda</t>
  </si>
  <si>
    <t xml:space="preserve"> - Troškovi vodovodnog materijala za izvedbu kućnih vodoopskrbnih priključaka </t>
  </si>
  <si>
    <t>Prihodi od izgradnje - naknada za razvoj</t>
  </si>
  <si>
    <t xml:space="preserve"> - Električna energija - VODOVOD</t>
  </si>
  <si>
    <t xml:space="preserve"> - Električna energija - ODVODNJA</t>
  </si>
  <si>
    <r>
      <t xml:space="preserve">a) Prihodi od prodaje </t>
    </r>
    <r>
      <rPr>
        <b/>
        <u val="single"/>
        <sz val="8"/>
        <rFont val="Arial"/>
        <family val="2"/>
      </rPr>
      <t>vode</t>
    </r>
    <r>
      <rPr>
        <b/>
        <sz val="8"/>
        <rFont val="Arial"/>
        <family val="2"/>
      </rPr>
      <t xml:space="preserve"> i </t>
    </r>
    <r>
      <rPr>
        <b/>
        <u val="single"/>
        <sz val="8"/>
        <rFont val="Arial"/>
        <family val="2"/>
      </rPr>
      <t>odvodnje</t>
    </r>
  </si>
  <si>
    <t xml:space="preserve">Provjera rada crpnih stanica </t>
  </si>
  <si>
    <t>Troškovi radova sanacije na vodoop. sustavu</t>
  </si>
  <si>
    <t>Troškovi tekućeg i inv. održavanja ostale imovine</t>
  </si>
  <si>
    <t>Troškovi tekućeg i inv. održavanja vozila</t>
  </si>
  <si>
    <t>Društvo zapošljava 9 djelatnika.</t>
  </si>
  <si>
    <t>Troškovi betona</t>
  </si>
  <si>
    <t>Troškovi kamenog materijala</t>
  </si>
  <si>
    <t>Troškovi asfalt</t>
  </si>
  <si>
    <t xml:space="preserve"> - Trošak materijala za tekuće i investicijsko odr.</t>
  </si>
  <si>
    <t>Nagrada za radne rezultate</t>
  </si>
  <si>
    <t>Prihod - potrošnja vode - pročišćavanje</t>
  </si>
  <si>
    <t>Prihod - fiksni dio - odvodnja</t>
  </si>
  <si>
    <t>Prihod - fiksni dio - pročišćavanje</t>
  </si>
  <si>
    <t>Prihodi od izgradnje vod. priklj.</t>
  </si>
  <si>
    <t>Prihodi od prodaje vode - varijabilni dio - vodoopskrba</t>
  </si>
  <si>
    <t>Prihodi od prodaje vode - fiksni dio - vodoopskrba</t>
  </si>
  <si>
    <t>Prihodi - potrošnja vode - odvodnja</t>
  </si>
  <si>
    <t>REALIZACIJA 31.08.2020.</t>
  </si>
  <si>
    <t>474,4802,3</t>
  </si>
  <si>
    <t>4-5</t>
  </si>
  <si>
    <t>6</t>
  </si>
  <si>
    <t>Trošak najma stroja, vozila</t>
  </si>
  <si>
    <t>Održavanje i poravak CS odvodnje otpadnih voda i CS Bistra</t>
  </si>
  <si>
    <r>
      <t xml:space="preserve">Radovi na rekonstrukciji vodoop. </t>
    </r>
    <r>
      <rPr>
        <b/>
        <sz val="8"/>
        <color indexed="8"/>
        <rFont val="Arial"/>
        <family val="2"/>
      </rPr>
      <t>cjevovoda</t>
    </r>
  </si>
  <si>
    <r>
      <t xml:space="preserve">Radovi na rekonstrukciji vodoop. </t>
    </r>
    <r>
      <rPr>
        <b/>
        <sz val="8"/>
        <color indexed="8"/>
        <rFont val="Arial"/>
        <family val="2"/>
      </rPr>
      <t xml:space="preserve">priključaka </t>
    </r>
  </si>
  <si>
    <t>PLAN</t>
  </si>
  <si>
    <t xml:space="preserve"> Naziv</t>
  </si>
  <si>
    <t>Kune</t>
  </si>
  <si>
    <t>Ukupno</t>
  </si>
  <si>
    <t>Sanacija kanalizacijski i vodovodnih poklopaca</t>
  </si>
  <si>
    <t>PLAN POSLOVANJA VIO BISTRA 2021.</t>
  </si>
  <si>
    <t>PLAN ZA 2021.</t>
  </si>
  <si>
    <t>Nabava IT opreme</t>
  </si>
  <si>
    <t>PLAN POSLOVANJA ZA 2021. GODINU</t>
  </si>
  <si>
    <t>Plan poslovanja za 2021. godinu  - PRIHODI</t>
  </si>
  <si>
    <t>Plan poslovanja za 2021. godinu  - RASHODI</t>
  </si>
  <si>
    <t>Nabava osnovnih sredstava u 2021.</t>
  </si>
  <si>
    <t xml:space="preserve">Bistra, 11.12.2020. </t>
  </si>
  <si>
    <t xml:space="preserve">UR.BR.: 238/02-12-20-1065-3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</si>
</sst>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Calibri"/>
      <family val="2"/>
    </font>
    <font>
      <b/>
      <sz val="7"/>
      <color indexed="8"/>
      <name val="Arial"/>
      <family val="2"/>
    </font>
    <font>
      <sz val="7"/>
      <name val="Calibri"/>
      <family val="2"/>
    </font>
    <font>
      <sz val="7"/>
      <color indexed="10"/>
      <name val="Arial"/>
      <family val="2"/>
    </font>
    <font>
      <b/>
      <sz val="20"/>
      <color indexed="8"/>
      <name val="Calibri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theme="1"/>
      <name val="Calibri"/>
      <family val="2"/>
    </font>
    <font>
      <sz val="8"/>
      <color rgb="FFFF0000"/>
      <name val="Calibri"/>
      <family val="2"/>
    </font>
    <font>
      <sz val="5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</font>
    <font>
      <b/>
      <sz val="7"/>
      <color rgb="FF000000"/>
      <name val="Arial"/>
      <family val="2"/>
    </font>
    <font>
      <sz val="7"/>
      <color rgb="FFFF0000"/>
      <name val="Arial"/>
      <family val="2"/>
    </font>
    <font>
      <b/>
      <sz val="20"/>
      <color theme="1"/>
      <name val="Calibri"/>
      <family val="2"/>
    </font>
    <font>
      <b/>
      <sz val="6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6" fillId="29" borderId="2" applyNumberFormat="0" applyAlignment="0" applyProtection="0"/>
    <xf numFmtId="0" fontId="47" fillId="29" borderId="3" applyNumberFormat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32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33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 indent="15"/>
    </xf>
    <xf numFmtId="0" fontId="6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65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vertical="center" wrapText="1"/>
    </xf>
    <xf numFmtId="3" fontId="65" fillId="35" borderId="11" xfId="0" applyNumberFormat="1" applyFont="1" applyFill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 wrapText="1"/>
    </xf>
    <xf numFmtId="3" fontId="66" fillId="0" borderId="11" xfId="0" applyNumberFormat="1" applyFont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vertical="center" wrapText="1"/>
    </xf>
    <xf numFmtId="3" fontId="66" fillId="36" borderId="11" xfId="0" applyNumberFormat="1" applyFont="1" applyFill="1" applyBorder="1" applyAlignment="1">
      <alignment vertical="center"/>
    </xf>
    <xf numFmtId="0" fontId="65" fillId="0" borderId="11" xfId="0" applyFont="1" applyBorder="1" applyAlignment="1">
      <alignment vertical="center" wrapText="1"/>
    </xf>
    <xf numFmtId="3" fontId="65" fillId="0" borderId="11" xfId="0" applyNumberFormat="1" applyFont="1" applyBorder="1" applyAlignment="1">
      <alignment vertical="center"/>
    </xf>
    <xf numFmtId="3" fontId="66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3" fontId="64" fillId="0" borderId="0" xfId="0" applyNumberFormat="1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vertical="center"/>
    </xf>
    <xf numFmtId="3" fontId="66" fillId="0" borderId="11" xfId="0" applyNumberFormat="1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/>
    </xf>
    <xf numFmtId="0" fontId="66" fillId="36" borderId="11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3" fontId="66" fillId="37" borderId="11" xfId="0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36" borderId="11" xfId="0" applyFont="1" applyFill="1" applyBorder="1" applyAlignment="1">
      <alignment horizontal="left" vertical="center"/>
    </xf>
    <xf numFmtId="0" fontId="69" fillId="36" borderId="11" xfId="0" applyFont="1" applyFill="1" applyBorder="1" applyAlignment="1">
      <alignment horizontal="left"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 vertic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4" fillId="0" borderId="0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wrapText="1"/>
    </xf>
    <xf numFmtId="1" fontId="66" fillId="0" borderId="11" xfId="0" applyNumberFormat="1" applyFont="1" applyBorder="1" applyAlignment="1">
      <alignment horizontal="center"/>
    </xf>
    <xf numFmtId="0" fontId="70" fillId="0" borderId="11" xfId="0" applyFont="1" applyBorder="1" applyAlignment="1">
      <alignment horizontal="left" vertical="center"/>
    </xf>
    <xf numFmtId="3" fontId="3" fillId="36" borderId="11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horizontal="left" vertical="center"/>
    </xf>
    <xf numFmtId="3" fontId="66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3" fillId="37" borderId="11" xfId="0" applyFont="1" applyFill="1" applyBorder="1" applyAlignment="1">
      <alignment horizontal="left" vertical="center"/>
    </xf>
    <xf numFmtId="3" fontId="3" fillId="37" borderId="11" xfId="0" applyNumberFormat="1" applyFont="1" applyFill="1" applyBorder="1" applyAlignment="1">
      <alignment vertical="center" wrapText="1"/>
    </xf>
    <xf numFmtId="0" fontId="64" fillId="37" borderId="0" xfId="0" applyFont="1" applyFill="1" applyAlignment="1">
      <alignment vertical="center"/>
    </xf>
    <xf numFmtId="0" fontId="66" fillId="36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vertical="center" wrapText="1"/>
    </xf>
    <xf numFmtId="3" fontId="66" fillId="36" borderId="0" xfId="0" applyNumberFormat="1" applyFont="1" applyFill="1" applyBorder="1" applyAlignment="1">
      <alignment vertical="center"/>
    </xf>
    <xf numFmtId="0" fontId="6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3" fillId="37" borderId="0" xfId="0" applyFont="1" applyFill="1" applyAlignment="1">
      <alignment/>
    </xf>
    <xf numFmtId="0" fontId="73" fillId="37" borderId="0" xfId="0" applyFont="1" applyFill="1" applyAlignment="1">
      <alignment vertical="center"/>
    </xf>
    <xf numFmtId="0" fontId="64" fillId="37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5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vertical="center" wrapText="1"/>
    </xf>
    <xf numFmtId="3" fontId="3" fillId="37" borderId="0" xfId="0" applyNumberFormat="1" applyFont="1" applyFill="1" applyBorder="1" applyAlignment="1">
      <alignment vertical="center" wrapText="1"/>
    </xf>
    <xf numFmtId="0" fontId="64" fillId="37" borderId="0" xfId="0" applyFont="1" applyFill="1" applyBorder="1" applyAlignment="1">
      <alignment vertical="center"/>
    </xf>
    <xf numFmtId="0" fontId="66" fillId="36" borderId="11" xfId="0" applyFont="1" applyFill="1" applyBorder="1" applyAlignment="1">
      <alignment vertical="center"/>
    </xf>
    <xf numFmtId="0" fontId="66" fillId="36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66" fillId="37" borderId="11" xfId="0" applyFont="1" applyFill="1" applyBorder="1" applyAlignment="1">
      <alignment horizontal="left" vertical="center"/>
    </xf>
    <xf numFmtId="0" fontId="74" fillId="35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3" fontId="74" fillId="35" borderId="11" xfId="0" applyNumberFormat="1" applyFont="1" applyFill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7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70" fillId="0" borderId="11" xfId="0" applyFont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wrapText="1"/>
    </xf>
    <xf numFmtId="3" fontId="3" fillId="37" borderId="11" xfId="0" applyNumberFormat="1" applyFont="1" applyFill="1" applyBorder="1" applyAlignment="1">
      <alignment horizontal="right"/>
    </xf>
    <xf numFmtId="3" fontId="74" fillId="9" borderId="11" xfId="0" applyNumberFormat="1" applyFont="1" applyFill="1" applyBorder="1" applyAlignment="1">
      <alignment vertical="center"/>
    </xf>
    <xf numFmtId="3" fontId="5" fillId="9" borderId="11" xfId="0" applyNumberFormat="1" applyFont="1" applyFill="1" applyBorder="1" applyAlignment="1">
      <alignment vertical="center"/>
    </xf>
    <xf numFmtId="3" fontId="65" fillId="9" borderId="11" xfId="0" applyNumberFormat="1" applyFont="1" applyFill="1" applyBorder="1" applyAlignment="1">
      <alignment vertical="center"/>
    </xf>
    <xf numFmtId="3" fontId="2" fillId="9" borderId="11" xfId="0" applyNumberFormat="1" applyFont="1" applyFill="1" applyBorder="1" applyAlignment="1">
      <alignment vertical="center"/>
    </xf>
    <xf numFmtId="3" fontId="3" fillId="37" borderId="11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3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75" fillId="0" borderId="0" xfId="0" applyNumberFormat="1" applyFont="1" applyBorder="1" applyAlignment="1">
      <alignment/>
    </xf>
    <xf numFmtId="0" fontId="6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1" fillId="0" borderId="0" xfId="54" applyFont="1">
      <alignment/>
      <protection/>
    </xf>
    <xf numFmtId="3" fontId="11" fillId="0" borderId="0" xfId="54" applyNumberFormat="1" applyFont="1">
      <alignment/>
      <protection/>
    </xf>
    <xf numFmtId="0" fontId="11" fillId="0" borderId="11" xfId="54" applyFont="1" applyBorder="1">
      <alignment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11" fillId="0" borderId="11" xfId="54" applyFont="1" applyFill="1" applyBorder="1" applyAlignment="1">
      <alignment horizontal="center"/>
      <protection/>
    </xf>
    <xf numFmtId="0" fontId="10" fillId="38" borderId="11" xfId="54" applyFont="1" applyFill="1" applyBorder="1" applyAlignment="1">
      <alignment horizontal="center"/>
      <protection/>
    </xf>
    <xf numFmtId="0" fontId="10" fillId="38" borderId="11" xfId="54" applyFont="1" applyFill="1" applyBorder="1">
      <alignment/>
      <protection/>
    </xf>
    <xf numFmtId="3" fontId="10" fillId="38" borderId="11" xfId="54" applyNumberFormat="1" applyFont="1" applyFill="1" applyBorder="1">
      <alignment/>
      <protection/>
    </xf>
    <xf numFmtId="0" fontId="76" fillId="37" borderId="13" xfId="0" applyFont="1" applyFill="1" applyBorder="1" applyAlignment="1">
      <alignment horizontal="center" vertical="center" wrapText="1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5" xfId="0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4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0" fontId="77" fillId="9" borderId="11" xfId="0" applyFont="1" applyFill="1" applyBorder="1" applyAlignment="1">
      <alignment horizontal="center" vertical="center" wrapText="1"/>
    </xf>
    <xf numFmtId="0" fontId="74" fillId="35" borderId="19" xfId="0" applyFont="1" applyFill="1" applyBorder="1" applyAlignment="1">
      <alignment horizontal="center" vertical="center" wrapText="1"/>
    </xf>
    <xf numFmtId="0" fontId="74" fillId="35" borderId="20" xfId="0" applyFont="1" applyFill="1" applyBorder="1" applyAlignment="1">
      <alignment horizontal="center" vertical="center" wrapText="1"/>
    </xf>
    <xf numFmtId="0" fontId="74" fillId="35" borderId="19" xfId="0" applyFont="1" applyFill="1" applyBorder="1" applyAlignment="1">
      <alignment horizontal="center" vertical="center"/>
    </xf>
    <xf numFmtId="0" fontId="74" fillId="35" borderId="20" xfId="0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2" xfId="33"/>
    <cellStyle name="Bad 3" xfId="34"/>
    <cellStyle name="Bilješka" xfId="35"/>
    <cellStyle name="Dobro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 4" xfId="54"/>
    <cellStyle name="Normalno 2" xfId="55"/>
    <cellStyle name="Note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2</xdr:col>
      <xdr:colOff>333375</xdr:colOff>
      <xdr:row>4</xdr:row>
      <xdr:rowOff>180975</xdr:rowOff>
    </xdr:to>
    <xdr:pic>
      <xdr:nvPicPr>
        <xdr:cNvPr id="1" name="Slika 16" descr="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20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3" width="9.140625" style="0" customWidth="1"/>
  </cols>
  <sheetData>
    <row r="1" ht="15" customHeight="1">
      <c r="B1" s="3"/>
    </row>
    <row r="2" ht="15" customHeight="1">
      <c r="B2" s="3"/>
    </row>
    <row r="3" ht="15" customHeight="1">
      <c r="B3" s="3"/>
    </row>
    <row r="4" ht="15" customHeight="1">
      <c r="B4" s="3"/>
    </row>
    <row r="5" ht="15" customHeight="1">
      <c r="B5" s="4"/>
    </row>
    <row r="6" ht="15" customHeight="1">
      <c r="B6" s="1"/>
    </row>
    <row r="7" ht="15" customHeight="1">
      <c r="B7" s="3" t="s">
        <v>0</v>
      </c>
    </row>
    <row r="8" ht="15" customHeight="1">
      <c r="B8" s="2"/>
    </row>
    <row r="9" ht="15" customHeight="1">
      <c r="B9" s="2" t="s">
        <v>1</v>
      </c>
    </row>
    <row r="10" ht="15" customHeight="1">
      <c r="B10" s="2"/>
    </row>
    <row r="11" ht="15" customHeight="1">
      <c r="B11" s="2" t="s">
        <v>2</v>
      </c>
    </row>
    <row r="12" ht="15" customHeight="1">
      <c r="B12" s="5" t="s">
        <v>3</v>
      </c>
    </row>
    <row r="13" ht="15" customHeight="1">
      <c r="B13" s="5"/>
    </row>
    <row r="14" spans="1:5" ht="15" customHeight="1">
      <c r="A14" s="41"/>
      <c r="B14" s="42"/>
      <c r="C14" s="41"/>
      <c r="D14" s="41"/>
      <c r="E14" s="41"/>
    </row>
    <row r="15" spans="1:5" ht="15" customHeight="1">
      <c r="A15" s="41"/>
      <c r="B15" s="66" t="s">
        <v>148</v>
      </c>
      <c r="C15" s="41"/>
      <c r="D15" s="41"/>
      <c r="E15" s="41"/>
    </row>
    <row r="16" spans="1:5" ht="15" customHeight="1">
      <c r="A16" s="41"/>
      <c r="B16" s="67" t="s">
        <v>147</v>
      </c>
      <c r="C16" s="41"/>
      <c r="D16" s="41"/>
      <c r="E16" s="41"/>
    </row>
    <row r="17" spans="2:5" ht="15" customHeight="1">
      <c r="B17" s="42"/>
      <c r="C17" s="41"/>
      <c r="D17" s="41"/>
      <c r="E17" s="41"/>
    </row>
    <row r="18" ht="15" customHeight="1">
      <c r="B18" s="5"/>
    </row>
    <row r="19" ht="15" customHeight="1">
      <c r="B19" s="5"/>
    </row>
    <row r="20" ht="15" customHeight="1">
      <c r="B20" s="5"/>
    </row>
    <row r="21" ht="15" customHeight="1">
      <c r="B21" s="5"/>
    </row>
    <row r="22" ht="15" customHeight="1">
      <c r="B22" s="5"/>
    </row>
    <row r="23" ht="15" customHeight="1">
      <c r="B23" s="5"/>
    </row>
    <row r="24" ht="30" customHeight="1" thickBot="1">
      <c r="B24" s="5"/>
    </row>
    <row r="25" spans="1:9" ht="30" customHeight="1">
      <c r="A25" s="6"/>
      <c r="B25" s="127" t="s">
        <v>143</v>
      </c>
      <c r="C25" s="128"/>
      <c r="D25" s="128"/>
      <c r="E25" s="128"/>
      <c r="F25" s="128"/>
      <c r="G25" s="128"/>
      <c r="H25" s="129"/>
      <c r="I25" s="6"/>
    </row>
    <row r="26" spans="1:9" ht="30" customHeight="1" thickBot="1">
      <c r="A26" s="6"/>
      <c r="B26" s="130"/>
      <c r="C26" s="131"/>
      <c r="D26" s="131"/>
      <c r="E26" s="131"/>
      <c r="F26" s="131"/>
      <c r="G26" s="131"/>
      <c r="H26" s="132"/>
      <c r="I26" s="6"/>
    </row>
    <row r="27" ht="30" customHeight="1">
      <c r="B27" s="5"/>
    </row>
    <row r="28" ht="15" customHeight="1">
      <c r="B28" s="5"/>
    </row>
    <row r="29" ht="15" customHeight="1">
      <c r="B29" s="5"/>
    </row>
    <row r="30" ht="15" customHeight="1">
      <c r="B30" s="5"/>
    </row>
    <row r="31" ht="15" customHeight="1">
      <c r="B31" s="5"/>
    </row>
    <row r="32" ht="15" customHeight="1">
      <c r="B32" s="5"/>
    </row>
    <row r="33" ht="15" customHeight="1">
      <c r="B33" s="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1">
    <mergeCell ref="B25:H26"/>
  </mergeCells>
  <printOptions/>
  <pageMargins left="0.8267716535433071" right="0.0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4.140625" style="0" bestFit="1" customWidth="1"/>
    <col min="3" max="3" width="18.57421875" style="0" customWidth="1"/>
    <col min="4" max="4" width="24.28125" style="0" customWidth="1"/>
  </cols>
  <sheetData>
    <row r="2" spans="1:3" ht="15">
      <c r="A2" s="135" t="s">
        <v>11</v>
      </c>
      <c r="B2" s="133" t="s">
        <v>4</v>
      </c>
      <c r="C2" s="133" t="s">
        <v>10</v>
      </c>
    </row>
    <row r="3" spans="1:3" ht="15">
      <c r="A3" s="136"/>
      <c r="B3" s="134"/>
      <c r="C3" s="134"/>
    </row>
    <row r="5" spans="1:3" ht="15">
      <c r="A5" s="43" t="s">
        <v>6</v>
      </c>
      <c r="B5" s="7" t="s">
        <v>5</v>
      </c>
      <c r="C5" s="44">
        <v>3</v>
      </c>
    </row>
    <row r="6" spans="1:3" ht="15">
      <c r="A6" s="43" t="s">
        <v>7</v>
      </c>
      <c r="B6" s="45" t="s">
        <v>144</v>
      </c>
      <c r="C6" s="44">
        <v>4</v>
      </c>
    </row>
    <row r="7" spans="1:3" ht="15">
      <c r="A7" s="43" t="s">
        <v>8</v>
      </c>
      <c r="B7" s="45" t="s">
        <v>145</v>
      </c>
      <c r="C7" s="44" t="s">
        <v>129</v>
      </c>
    </row>
    <row r="8" spans="1:3" ht="15">
      <c r="A8" s="82" t="s">
        <v>9</v>
      </c>
      <c r="B8" s="83" t="s">
        <v>146</v>
      </c>
      <c r="C8" s="84" t="s">
        <v>130</v>
      </c>
    </row>
  </sheetData>
  <sheetProtection/>
  <mergeCells count="3">
    <mergeCell ref="B2:B3"/>
    <mergeCell ref="C2:C3"/>
    <mergeCell ref="A2:A3"/>
  </mergeCells>
  <printOptions/>
  <pageMargins left="0.8267716535433071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9.140625" style="0" customWidth="1"/>
    <col min="9" max="9" width="10.57421875" style="0" customWidth="1"/>
  </cols>
  <sheetData>
    <row r="1" ht="15">
      <c r="A1" t="s">
        <v>5</v>
      </c>
    </row>
    <row r="4" spans="1:16" ht="15">
      <c r="A4" s="6" t="s">
        <v>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15">
      <c r="A5" t="s">
        <v>80</v>
      </c>
    </row>
    <row r="6" ht="15">
      <c r="A6" t="s">
        <v>12</v>
      </c>
    </row>
    <row r="8" ht="15">
      <c r="A8" t="s">
        <v>13</v>
      </c>
    </row>
    <row r="11" spans="1:2" ht="15">
      <c r="A11" t="s">
        <v>14</v>
      </c>
      <c r="B11" t="s">
        <v>15</v>
      </c>
    </row>
    <row r="12" spans="1:2" ht="15">
      <c r="A12" t="s">
        <v>14</v>
      </c>
      <c r="B12" t="s">
        <v>16</v>
      </c>
    </row>
    <row r="16" ht="15">
      <c r="A16" t="s">
        <v>17</v>
      </c>
    </row>
    <row r="18" ht="15">
      <c r="A18" t="s">
        <v>95</v>
      </c>
    </row>
    <row r="19" ht="15">
      <c r="A19" t="s">
        <v>96</v>
      </c>
    </row>
    <row r="20" ht="15">
      <c r="A20" t="s">
        <v>18</v>
      </c>
    </row>
    <row r="24" spans="1:13" ht="15">
      <c r="A24" s="137" t="s">
        <v>83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0" ht="15">
      <c r="A25" s="6" t="s">
        <v>82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ht="15">
      <c r="A27" t="s">
        <v>114</v>
      </c>
    </row>
  </sheetData>
  <sheetProtection/>
  <mergeCells count="1">
    <mergeCell ref="A24:M24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6"/>
  <sheetViews>
    <sheetView zoomScale="125" zoomScaleNormal="125" zoomScalePageLayoutView="0" workbookViewId="0" topLeftCell="A85">
      <selection activeCell="G131" sqref="G131"/>
    </sheetView>
  </sheetViews>
  <sheetFormatPr defaultColWidth="9.140625" defaultRowHeight="15"/>
  <cols>
    <col min="1" max="1" width="17.28125" style="8" customWidth="1"/>
    <col min="2" max="2" width="9.00390625" style="27" bestFit="1" customWidth="1"/>
    <col min="3" max="3" width="38.7109375" style="9" customWidth="1"/>
    <col min="4" max="4" width="11.7109375" style="27" customWidth="1"/>
    <col min="5" max="5" width="0.13671875" style="27" customWidth="1"/>
    <col min="6" max="16384" width="9.140625" style="8" customWidth="1"/>
  </cols>
  <sheetData>
    <row r="2" spans="2:5" s="46" customFormat="1" ht="15" customHeight="1">
      <c r="B2" s="146" t="s">
        <v>140</v>
      </c>
      <c r="C2" s="146"/>
      <c r="D2" s="146"/>
      <c r="E2" s="146"/>
    </row>
    <row r="3" spans="2:5" ht="11.25" customHeight="1">
      <c r="B3" s="104"/>
      <c r="C3" s="104"/>
      <c r="D3" s="104"/>
      <c r="E3" s="104"/>
    </row>
    <row r="4" spans="2:5" s="27" customFormat="1" ht="15" customHeight="1">
      <c r="B4" s="143" t="s">
        <v>84</v>
      </c>
      <c r="C4" s="138" t="s">
        <v>19</v>
      </c>
      <c r="D4" s="139" t="s">
        <v>141</v>
      </c>
      <c r="E4" s="140" t="s">
        <v>127</v>
      </c>
    </row>
    <row r="5" spans="2:5" s="27" customFormat="1" ht="15" customHeight="1">
      <c r="B5" s="144"/>
      <c r="C5" s="138"/>
      <c r="D5" s="139"/>
      <c r="E5" s="140"/>
    </row>
    <row r="6" spans="2:5" s="57" customFormat="1" ht="11.25" customHeight="1">
      <c r="B6" s="87">
        <v>1</v>
      </c>
      <c r="C6" s="48">
        <v>2</v>
      </c>
      <c r="D6" s="87">
        <v>3</v>
      </c>
      <c r="E6" s="87"/>
    </row>
    <row r="7" spans="2:5" ht="11.25" customHeight="1">
      <c r="B7" s="86" t="s">
        <v>20</v>
      </c>
      <c r="C7" s="12" t="s">
        <v>21</v>
      </c>
      <c r="D7" s="88">
        <f>D9+D13</f>
        <v>7267000</v>
      </c>
      <c r="E7" s="106">
        <f>E9+E13</f>
        <v>1792041.92</v>
      </c>
    </row>
    <row r="8" spans="2:5" ht="11.25" customHeight="1">
      <c r="B8" s="90"/>
      <c r="C8" s="15"/>
      <c r="D8" s="89"/>
      <c r="E8" s="89"/>
    </row>
    <row r="9" spans="2:5" ht="11.25" customHeight="1">
      <c r="B9" s="86" t="s">
        <v>22</v>
      </c>
      <c r="C9" s="12" t="s">
        <v>93</v>
      </c>
      <c r="D9" s="88">
        <f>D11+D12</f>
        <v>4139000</v>
      </c>
      <c r="E9" s="106">
        <f>E11+E12</f>
        <v>1790780.8099999998</v>
      </c>
    </row>
    <row r="10" spans="2:5" ht="11.25" customHeight="1">
      <c r="B10" s="90"/>
      <c r="C10" s="15"/>
      <c r="D10" s="89"/>
      <c r="E10" s="89"/>
    </row>
    <row r="11" spans="2:5" ht="11.25" customHeight="1">
      <c r="B11" s="90"/>
      <c r="C11" s="15" t="s">
        <v>23</v>
      </c>
      <c r="D11" s="89">
        <f>D21</f>
        <v>2499000</v>
      </c>
      <c r="E11" s="89">
        <f>E21</f>
        <v>1512286.5899999999</v>
      </c>
    </row>
    <row r="12" spans="2:5" ht="11.25" customHeight="1">
      <c r="B12" s="90"/>
      <c r="C12" s="15" t="s">
        <v>24</v>
      </c>
      <c r="D12" s="89">
        <f>D30</f>
        <v>1640000</v>
      </c>
      <c r="E12" s="89">
        <f>E30</f>
        <v>278494.22000000003</v>
      </c>
    </row>
    <row r="13" spans="2:5" ht="11.25" customHeight="1">
      <c r="B13" s="86" t="s">
        <v>25</v>
      </c>
      <c r="C13" s="12" t="s">
        <v>26</v>
      </c>
      <c r="D13" s="88">
        <f>D37</f>
        <v>3128000</v>
      </c>
      <c r="E13" s="88">
        <f>E37</f>
        <v>1261.11</v>
      </c>
    </row>
    <row r="14" ht="10.5" customHeight="1"/>
    <row r="16" spans="2:5" s="27" customFormat="1" ht="15" customHeight="1">
      <c r="B16" s="143" t="s">
        <v>84</v>
      </c>
      <c r="C16" s="138" t="s">
        <v>19</v>
      </c>
      <c r="D16" s="139" t="s">
        <v>141</v>
      </c>
      <c r="E16" s="140" t="s">
        <v>127</v>
      </c>
    </row>
    <row r="17" spans="2:5" s="27" customFormat="1" ht="15" customHeight="1">
      <c r="B17" s="144"/>
      <c r="C17" s="138"/>
      <c r="D17" s="139"/>
      <c r="E17" s="140"/>
    </row>
    <row r="18" spans="2:5" s="56" customFormat="1" ht="11.25">
      <c r="B18" s="90">
        <v>1</v>
      </c>
      <c r="C18" s="17">
        <v>2</v>
      </c>
      <c r="D18" s="90">
        <v>3</v>
      </c>
      <c r="E18" s="90"/>
    </row>
    <row r="19" spans="2:5" ht="11.25">
      <c r="B19" s="86" t="s">
        <v>20</v>
      </c>
      <c r="C19" s="12" t="s">
        <v>21</v>
      </c>
      <c r="D19" s="88">
        <f>D20+D37</f>
        <v>7267000</v>
      </c>
      <c r="E19" s="106">
        <f>E20+E37</f>
        <v>1792041.92</v>
      </c>
    </row>
    <row r="20" spans="2:5" ht="11.25">
      <c r="B20" s="86" t="s">
        <v>22</v>
      </c>
      <c r="C20" s="12" t="s">
        <v>93</v>
      </c>
      <c r="D20" s="88">
        <f>SUM(D21+D30)</f>
        <v>4139000</v>
      </c>
      <c r="E20" s="106">
        <f>SUM(E21+E30)</f>
        <v>1790780.8099999998</v>
      </c>
    </row>
    <row r="21" spans="2:5" ht="11.25">
      <c r="B21" s="96"/>
      <c r="C21" s="70" t="s">
        <v>109</v>
      </c>
      <c r="D21" s="91">
        <f>SUM(D22:D29)</f>
        <v>2499000</v>
      </c>
      <c r="E21" s="107">
        <f>SUM(E22:E29)</f>
        <v>1512286.5899999999</v>
      </c>
    </row>
    <row r="22" spans="2:5" ht="14.25" customHeight="1">
      <c r="B22" s="97">
        <v>7501</v>
      </c>
      <c r="C22" s="36" t="s">
        <v>124</v>
      </c>
      <c r="D22" s="93">
        <v>1439000</v>
      </c>
      <c r="E22" s="93">
        <v>835951.57</v>
      </c>
    </row>
    <row r="23" spans="2:5" ht="11.25">
      <c r="B23" s="97">
        <v>7502</v>
      </c>
      <c r="C23" s="36" t="s">
        <v>125</v>
      </c>
      <c r="D23" s="93">
        <v>686000</v>
      </c>
      <c r="E23" s="93">
        <v>457884.11</v>
      </c>
    </row>
    <row r="24" spans="2:5" ht="11.25">
      <c r="B24" s="97">
        <v>7503</v>
      </c>
      <c r="C24" s="36" t="s">
        <v>27</v>
      </c>
      <c r="D24" s="92">
        <v>41000</v>
      </c>
      <c r="E24" s="92">
        <v>24087.56</v>
      </c>
    </row>
    <row r="25" spans="2:5" ht="11.25">
      <c r="B25" s="97">
        <v>7504</v>
      </c>
      <c r="C25" s="36" t="s">
        <v>28</v>
      </c>
      <c r="D25" s="92">
        <v>19000</v>
      </c>
      <c r="E25" s="92">
        <v>10730.72</v>
      </c>
    </row>
    <row r="26" spans="2:5" ht="11.25">
      <c r="B26" s="97">
        <v>7505</v>
      </c>
      <c r="C26" s="36" t="s">
        <v>126</v>
      </c>
      <c r="D26" s="93">
        <v>80000</v>
      </c>
      <c r="E26" s="93">
        <v>40617.55</v>
      </c>
    </row>
    <row r="27" spans="2:5" ht="11.25">
      <c r="B27" s="97">
        <v>7506</v>
      </c>
      <c r="C27" s="36" t="s">
        <v>120</v>
      </c>
      <c r="D27" s="93">
        <v>160000</v>
      </c>
      <c r="E27" s="93">
        <v>91483.16</v>
      </c>
    </row>
    <row r="28" spans="2:5" ht="11.25">
      <c r="B28" s="97">
        <v>7507</v>
      </c>
      <c r="C28" s="36" t="s">
        <v>121</v>
      </c>
      <c r="D28" s="93">
        <v>44000</v>
      </c>
      <c r="E28" s="93">
        <v>30488.46</v>
      </c>
    </row>
    <row r="29" spans="2:5" ht="11.25" customHeight="1">
      <c r="B29" s="97">
        <v>7508</v>
      </c>
      <c r="C29" s="36" t="s">
        <v>122</v>
      </c>
      <c r="D29" s="93">
        <v>30000</v>
      </c>
      <c r="E29" s="93">
        <v>21043.46</v>
      </c>
    </row>
    <row r="30" spans="2:5" ht="11.25">
      <c r="B30" s="98"/>
      <c r="C30" s="70" t="s">
        <v>24</v>
      </c>
      <c r="D30" s="91">
        <f>SUM(D31:D36)</f>
        <v>1640000</v>
      </c>
      <c r="E30" s="107">
        <f>SUM(E31:E36)</f>
        <v>278494.22000000003</v>
      </c>
    </row>
    <row r="31" spans="2:5" s="68" customFormat="1" ht="11.25">
      <c r="B31" s="99">
        <v>7510</v>
      </c>
      <c r="C31" s="36" t="s">
        <v>123</v>
      </c>
      <c r="D31" s="93">
        <v>110000</v>
      </c>
      <c r="E31" s="93">
        <v>78414.55</v>
      </c>
    </row>
    <row r="32" spans="2:6" ht="11.25">
      <c r="B32" s="97">
        <v>7511</v>
      </c>
      <c r="C32" s="71" t="s">
        <v>103</v>
      </c>
      <c r="D32" s="94">
        <v>400000</v>
      </c>
      <c r="E32" s="94">
        <v>187316.21</v>
      </c>
      <c r="F32" s="46"/>
    </row>
    <row r="33" spans="2:6" ht="11.25">
      <c r="B33" s="97">
        <v>7512</v>
      </c>
      <c r="C33" s="71" t="s">
        <v>104</v>
      </c>
      <c r="D33" s="94">
        <v>300000</v>
      </c>
      <c r="E33" s="94"/>
      <c r="F33" s="46"/>
    </row>
    <row r="34" spans="2:6" s="28" customFormat="1" ht="11.25">
      <c r="B34" s="97">
        <v>7516</v>
      </c>
      <c r="C34" s="36" t="s">
        <v>29</v>
      </c>
      <c r="D34" s="92">
        <v>20000</v>
      </c>
      <c r="E34" s="92"/>
      <c r="F34" s="115"/>
    </row>
    <row r="35" spans="2:6" s="28" customFormat="1" ht="11.25">
      <c r="B35" s="97">
        <v>7518</v>
      </c>
      <c r="C35" s="36" t="s">
        <v>30</v>
      </c>
      <c r="D35" s="92">
        <v>800000</v>
      </c>
      <c r="E35" s="92">
        <v>12763.46</v>
      </c>
      <c r="F35" s="114"/>
    </row>
    <row r="36" spans="2:6" s="38" customFormat="1" ht="11.25">
      <c r="B36" s="97">
        <v>7519</v>
      </c>
      <c r="C36" s="36" t="s">
        <v>90</v>
      </c>
      <c r="D36" s="92">
        <v>10000</v>
      </c>
      <c r="E36" s="92"/>
      <c r="F36" s="116"/>
    </row>
    <row r="37" spans="2:6" ht="11.25">
      <c r="B37" s="100" t="s">
        <v>25</v>
      </c>
      <c r="C37" s="70" t="s">
        <v>26</v>
      </c>
      <c r="D37" s="91">
        <f>SUM(D38:D43)</f>
        <v>3128000</v>
      </c>
      <c r="E37" s="107">
        <f>SUM(E38:E43)</f>
        <v>1261.11</v>
      </c>
      <c r="F37" s="46"/>
    </row>
    <row r="38" spans="2:6" s="28" customFormat="1" ht="11.25">
      <c r="B38" s="97">
        <v>7530</v>
      </c>
      <c r="C38" s="36" t="s">
        <v>32</v>
      </c>
      <c r="D38" s="92">
        <v>18000</v>
      </c>
      <c r="E38" s="92">
        <v>668.8</v>
      </c>
      <c r="F38" s="115"/>
    </row>
    <row r="39" spans="2:6" s="28" customFormat="1" ht="14.25" customHeight="1">
      <c r="B39" s="97">
        <v>7540</v>
      </c>
      <c r="C39" s="36" t="s">
        <v>106</v>
      </c>
      <c r="D39" s="93">
        <v>200000</v>
      </c>
      <c r="E39" s="93"/>
      <c r="F39" s="115"/>
    </row>
    <row r="40" spans="2:5" s="28" customFormat="1" ht="14.25" customHeight="1">
      <c r="B40" s="97">
        <v>7541</v>
      </c>
      <c r="C40" s="36" t="s">
        <v>106</v>
      </c>
      <c r="D40" s="93">
        <v>100000</v>
      </c>
      <c r="E40" s="93"/>
    </row>
    <row r="41" spans="2:5" s="28" customFormat="1" ht="11.25">
      <c r="B41" s="97">
        <v>7720</v>
      </c>
      <c r="C41" s="36" t="s">
        <v>31</v>
      </c>
      <c r="D41" s="92">
        <v>10000</v>
      </c>
      <c r="E41" s="92">
        <v>592.31</v>
      </c>
    </row>
    <row r="42" spans="2:5" s="28" customFormat="1" ht="11.25">
      <c r="B42" s="97">
        <v>774</v>
      </c>
      <c r="C42" s="36" t="s">
        <v>86</v>
      </c>
      <c r="D42" s="92">
        <v>2400000</v>
      </c>
      <c r="E42" s="92"/>
    </row>
    <row r="43" spans="2:5" ht="11.25">
      <c r="B43" s="101">
        <v>776</v>
      </c>
      <c r="C43" s="72" t="s">
        <v>102</v>
      </c>
      <c r="D43" s="95">
        <v>400000</v>
      </c>
      <c r="E43" s="95"/>
    </row>
    <row r="44" spans="2:5" ht="11.25">
      <c r="B44" s="111"/>
      <c r="C44" s="112"/>
      <c r="D44" s="113"/>
      <c r="E44" s="113"/>
    </row>
    <row r="45" spans="2:5" s="27" customFormat="1" ht="15" customHeight="1">
      <c r="B45" s="143" t="s">
        <v>84</v>
      </c>
      <c r="C45" s="138" t="s">
        <v>19</v>
      </c>
      <c r="D45" s="139" t="s">
        <v>141</v>
      </c>
      <c r="E45" s="140" t="s">
        <v>127</v>
      </c>
    </row>
    <row r="46" spans="2:5" s="27" customFormat="1" ht="15" customHeight="1">
      <c r="B46" s="144"/>
      <c r="C46" s="138"/>
      <c r="D46" s="139"/>
      <c r="E46" s="140"/>
    </row>
    <row r="47" spans="2:5" s="55" customFormat="1" ht="11.25">
      <c r="B47" s="47">
        <v>1</v>
      </c>
      <c r="C47" s="48">
        <v>2</v>
      </c>
      <c r="D47" s="47">
        <v>3</v>
      </c>
      <c r="E47" s="47"/>
    </row>
    <row r="48" spans="2:5" ht="11.25">
      <c r="B48" s="11" t="s">
        <v>33</v>
      </c>
      <c r="C48" s="12" t="s">
        <v>34</v>
      </c>
      <c r="D48" s="13">
        <f>D50+D131</f>
        <v>7245500</v>
      </c>
      <c r="E48" s="108">
        <f>E50+E131</f>
        <v>1842402.71</v>
      </c>
    </row>
    <row r="49" spans="2:5" ht="4.5" customHeight="1">
      <c r="B49" s="10"/>
      <c r="C49" s="21"/>
      <c r="D49" s="22"/>
      <c r="E49" s="22"/>
    </row>
    <row r="50" spans="2:5" ht="11.25">
      <c r="B50" s="11" t="s">
        <v>22</v>
      </c>
      <c r="C50" s="12" t="s">
        <v>92</v>
      </c>
      <c r="D50" s="13">
        <f>D51+D74+D106+D110+D114</f>
        <v>7230000</v>
      </c>
      <c r="E50" s="108">
        <f>E51+E74+E106+E110+E114</f>
        <v>1832534.6199999999</v>
      </c>
    </row>
    <row r="51" spans="2:5" ht="11.25">
      <c r="B51" s="11" t="s">
        <v>6</v>
      </c>
      <c r="C51" s="12" t="s">
        <v>35</v>
      </c>
      <c r="D51" s="25">
        <f>SUM(D53:D69)</f>
        <v>1419000</v>
      </c>
      <c r="E51" s="109">
        <f>SUM(E53:E69)</f>
        <v>626890.7599999999</v>
      </c>
    </row>
    <row r="52" spans="2:5" ht="11.25">
      <c r="B52" s="18" t="s">
        <v>36</v>
      </c>
      <c r="C52" s="79" t="s">
        <v>37</v>
      </c>
      <c r="D52" s="20"/>
      <c r="E52" s="20"/>
    </row>
    <row r="53" spans="2:5" ht="11.25">
      <c r="B53" s="31">
        <v>40001</v>
      </c>
      <c r="C53" s="79" t="s">
        <v>116</v>
      </c>
      <c r="D53" s="20">
        <v>70000</v>
      </c>
      <c r="E53" s="20">
        <v>21208.14</v>
      </c>
    </row>
    <row r="54" spans="2:5" ht="11.25">
      <c r="B54" s="31">
        <v>40002</v>
      </c>
      <c r="C54" s="79" t="s">
        <v>115</v>
      </c>
      <c r="D54" s="20">
        <v>30000</v>
      </c>
      <c r="E54" s="20"/>
    </row>
    <row r="55" spans="2:5" ht="11.25">
      <c r="B55" s="31">
        <v>40003</v>
      </c>
      <c r="C55" s="79" t="s">
        <v>117</v>
      </c>
      <c r="D55" s="51">
        <v>30000</v>
      </c>
      <c r="E55" s="51"/>
    </row>
    <row r="56" spans="2:5" ht="12.75" customHeight="1">
      <c r="B56" s="30">
        <v>40020</v>
      </c>
      <c r="C56" s="64" t="s">
        <v>38</v>
      </c>
      <c r="D56" s="29">
        <v>550000</v>
      </c>
      <c r="E56" s="29">
        <v>353105.66</v>
      </c>
    </row>
    <row r="57" spans="2:5" s="28" customFormat="1" ht="19.5">
      <c r="B57" s="30">
        <v>400211</v>
      </c>
      <c r="C57" s="102" t="s">
        <v>97</v>
      </c>
      <c r="D57" s="29">
        <v>125000</v>
      </c>
      <c r="E57" s="29">
        <v>11652.05</v>
      </c>
    </row>
    <row r="58" spans="2:5" ht="18" customHeight="1">
      <c r="B58" s="30">
        <v>400212</v>
      </c>
      <c r="C58" s="102" t="s">
        <v>98</v>
      </c>
      <c r="D58" s="29">
        <v>150000</v>
      </c>
      <c r="E58" s="29">
        <v>88097.7</v>
      </c>
    </row>
    <row r="59" spans="2:5" ht="19.5">
      <c r="B59" s="52">
        <v>400213</v>
      </c>
      <c r="C59" s="103" t="s">
        <v>105</v>
      </c>
      <c r="D59" s="53">
        <v>60000</v>
      </c>
      <c r="E59" s="53">
        <v>11780.8</v>
      </c>
    </row>
    <row r="60" spans="2:5" ht="11.25">
      <c r="B60" s="30">
        <v>40042</v>
      </c>
      <c r="C60" s="64" t="s">
        <v>39</v>
      </c>
      <c r="D60" s="29">
        <v>25000</v>
      </c>
      <c r="E60" s="29">
        <v>5946.08</v>
      </c>
    </row>
    <row r="61" spans="2:5" s="28" customFormat="1" ht="22.5">
      <c r="B61" s="30">
        <v>40043</v>
      </c>
      <c r="C61" s="64" t="s">
        <v>40</v>
      </c>
      <c r="D61" s="29">
        <v>15000</v>
      </c>
      <c r="E61" s="29">
        <v>9061.31</v>
      </c>
    </row>
    <row r="62" spans="2:5" ht="12" customHeight="1">
      <c r="B62" s="30">
        <v>40044</v>
      </c>
      <c r="C62" s="64" t="s">
        <v>118</v>
      </c>
      <c r="D62" s="29">
        <v>50000</v>
      </c>
      <c r="E62" s="29">
        <v>15204.08</v>
      </c>
    </row>
    <row r="63" spans="2:5" ht="11.25">
      <c r="B63" s="30">
        <v>4010</v>
      </c>
      <c r="C63" s="64" t="s">
        <v>41</v>
      </c>
      <c r="D63" s="29">
        <v>20000</v>
      </c>
      <c r="E63" s="29">
        <v>3413.09</v>
      </c>
    </row>
    <row r="64" spans="2:5" ht="11.25">
      <c r="B64" s="30">
        <v>4011</v>
      </c>
      <c r="C64" s="64" t="s">
        <v>42</v>
      </c>
      <c r="D64" s="29">
        <v>10000</v>
      </c>
      <c r="E64" s="29">
        <v>4676.44</v>
      </c>
    </row>
    <row r="65" spans="2:5" ht="11.25">
      <c r="B65" s="30">
        <v>4040</v>
      </c>
      <c r="C65" s="64" t="s">
        <v>43</v>
      </c>
      <c r="D65" s="29">
        <v>15000</v>
      </c>
      <c r="E65" s="29">
        <v>2793.52</v>
      </c>
    </row>
    <row r="66" spans="2:5" ht="11.25">
      <c r="B66" s="35">
        <v>40601</v>
      </c>
      <c r="C66" s="65" t="s">
        <v>107</v>
      </c>
      <c r="D66" s="73">
        <v>110000</v>
      </c>
      <c r="E66" s="73">
        <v>57621.36</v>
      </c>
    </row>
    <row r="67" spans="2:5" ht="11.25">
      <c r="B67" s="35">
        <v>40602</v>
      </c>
      <c r="C67" s="65" t="s">
        <v>108</v>
      </c>
      <c r="D67" s="73">
        <v>100000</v>
      </c>
      <c r="E67" s="73">
        <v>25056.84</v>
      </c>
    </row>
    <row r="68" spans="2:5" ht="11.25">
      <c r="B68" s="35">
        <v>4063</v>
      </c>
      <c r="C68" s="65" t="s">
        <v>44</v>
      </c>
      <c r="D68" s="73">
        <v>55000</v>
      </c>
      <c r="E68" s="73">
        <v>14465.69</v>
      </c>
    </row>
    <row r="69" spans="2:5" ht="11.25">
      <c r="B69" s="30">
        <v>4064</v>
      </c>
      <c r="C69" s="64" t="s">
        <v>45</v>
      </c>
      <c r="D69" s="29">
        <v>4000</v>
      </c>
      <c r="E69" s="29">
        <v>2808</v>
      </c>
    </row>
    <row r="70" spans="2:5" ht="3" customHeight="1">
      <c r="B70" s="8"/>
      <c r="D70" s="26"/>
      <c r="E70" s="26"/>
    </row>
    <row r="71" spans="2:5" s="27" customFormat="1" ht="15" customHeight="1">
      <c r="B71" s="141" t="s">
        <v>84</v>
      </c>
      <c r="C71" s="138" t="s">
        <v>19</v>
      </c>
      <c r="D71" s="139" t="s">
        <v>141</v>
      </c>
      <c r="E71" s="140" t="s">
        <v>127</v>
      </c>
    </row>
    <row r="72" spans="2:5" s="27" customFormat="1" ht="15" customHeight="1">
      <c r="B72" s="142"/>
      <c r="C72" s="138"/>
      <c r="D72" s="139"/>
      <c r="E72" s="140"/>
    </row>
    <row r="73" spans="2:5" s="56" customFormat="1" ht="9.75" customHeight="1">
      <c r="B73" s="14">
        <v>1</v>
      </c>
      <c r="C73" s="17">
        <v>2</v>
      </c>
      <c r="D73" s="23">
        <v>3</v>
      </c>
      <c r="E73" s="23"/>
    </row>
    <row r="74" spans="2:5" ht="11.25">
      <c r="B74" s="11" t="s">
        <v>7</v>
      </c>
      <c r="C74" s="12" t="s">
        <v>99</v>
      </c>
      <c r="D74" s="25">
        <f>SUM(D75:D100)</f>
        <v>1997500</v>
      </c>
      <c r="E74" s="109">
        <f>SUM(E75:E100)</f>
        <v>326802.13</v>
      </c>
    </row>
    <row r="75" spans="2:5" s="28" customFormat="1" ht="11.25">
      <c r="B75" s="30">
        <v>4100</v>
      </c>
      <c r="C75" s="64" t="s">
        <v>46</v>
      </c>
      <c r="D75" s="16">
        <v>28000</v>
      </c>
      <c r="E75" s="16">
        <v>12308.82</v>
      </c>
    </row>
    <row r="76" spans="2:5" s="28" customFormat="1" ht="11.25">
      <c r="B76" s="30">
        <v>4101</v>
      </c>
      <c r="C76" s="64" t="s">
        <v>47</v>
      </c>
      <c r="D76" s="16">
        <v>7000</v>
      </c>
      <c r="E76" s="16">
        <v>1852.6</v>
      </c>
    </row>
    <row r="77" spans="2:5" s="28" customFormat="1" ht="12" customHeight="1">
      <c r="B77" s="31">
        <v>412001</v>
      </c>
      <c r="C77" s="79" t="s">
        <v>48</v>
      </c>
      <c r="D77" s="20">
        <v>165000</v>
      </c>
      <c r="E77" s="20">
        <v>17765</v>
      </c>
    </row>
    <row r="78" spans="2:5" s="28" customFormat="1" ht="22.5">
      <c r="B78" s="39">
        <v>412003</v>
      </c>
      <c r="C78" s="80" t="s">
        <v>91</v>
      </c>
      <c r="D78" s="16">
        <v>40000</v>
      </c>
      <c r="E78" s="16">
        <v>20760</v>
      </c>
    </row>
    <row r="79" spans="2:5" s="28" customFormat="1" ht="11.25">
      <c r="B79" s="39">
        <v>412004</v>
      </c>
      <c r="C79" s="39" t="s">
        <v>112</v>
      </c>
      <c r="D79" s="16">
        <v>30000</v>
      </c>
      <c r="E79" s="16"/>
    </row>
    <row r="80" spans="2:5" s="28" customFormat="1" ht="11.25">
      <c r="B80" s="31">
        <v>412002</v>
      </c>
      <c r="C80" s="79" t="s">
        <v>113</v>
      </c>
      <c r="D80" s="16">
        <v>30000</v>
      </c>
      <c r="E80" s="16">
        <v>5988</v>
      </c>
    </row>
    <row r="81" spans="2:5" s="28" customFormat="1" ht="11.25">
      <c r="B81" s="31">
        <v>4132</v>
      </c>
      <c r="C81" s="79" t="s">
        <v>49</v>
      </c>
      <c r="D81" s="20">
        <v>10000</v>
      </c>
      <c r="E81" s="20">
        <v>1351.07</v>
      </c>
    </row>
    <row r="82" spans="2:5" s="28" customFormat="1" ht="12.75" customHeight="1">
      <c r="B82" s="31">
        <v>4141</v>
      </c>
      <c r="C82" s="79" t="s">
        <v>111</v>
      </c>
      <c r="D82" s="16">
        <v>99500</v>
      </c>
      <c r="E82" s="16"/>
    </row>
    <row r="83" spans="2:5" s="28" customFormat="1" ht="13.5" customHeight="1">
      <c r="B83" s="31">
        <v>4160</v>
      </c>
      <c r="C83" s="79" t="s">
        <v>50</v>
      </c>
      <c r="D83" s="16">
        <v>65000</v>
      </c>
      <c r="E83" s="16">
        <v>31585.3</v>
      </c>
    </row>
    <row r="84" spans="2:5" s="28" customFormat="1" ht="11.25">
      <c r="B84" s="39">
        <v>4161</v>
      </c>
      <c r="C84" s="80" t="s">
        <v>53</v>
      </c>
      <c r="D84" s="37">
        <v>25000</v>
      </c>
      <c r="E84" s="37">
        <v>950</v>
      </c>
    </row>
    <row r="85" spans="2:5" s="28" customFormat="1" ht="11.25">
      <c r="B85" s="31">
        <v>4167</v>
      </c>
      <c r="C85" s="79" t="s">
        <v>51</v>
      </c>
      <c r="D85" s="20">
        <v>15000</v>
      </c>
      <c r="E85" s="20">
        <v>15000</v>
      </c>
    </row>
    <row r="86" spans="2:5" s="28" customFormat="1" ht="11.25">
      <c r="B86" s="31">
        <v>4168</v>
      </c>
      <c r="C86" s="79" t="s">
        <v>52</v>
      </c>
      <c r="D86" s="16">
        <v>25000</v>
      </c>
      <c r="E86" s="16">
        <v>2971.24</v>
      </c>
    </row>
    <row r="87" spans="2:5" s="28" customFormat="1" ht="11.25">
      <c r="B87" s="31">
        <v>4179</v>
      </c>
      <c r="C87" s="79" t="s">
        <v>94</v>
      </c>
      <c r="D87" s="16">
        <v>1000</v>
      </c>
      <c r="E87" s="16">
        <v>1505.6</v>
      </c>
    </row>
    <row r="88" spans="2:5" s="28" customFormat="1" ht="11.25">
      <c r="B88" s="31">
        <v>4180.1</v>
      </c>
      <c r="C88" s="79" t="s">
        <v>54</v>
      </c>
      <c r="D88" s="20">
        <v>8000</v>
      </c>
      <c r="E88" s="20">
        <v>3467.84</v>
      </c>
    </row>
    <row r="89" spans="2:5" s="28" customFormat="1" ht="11.25">
      <c r="B89" s="31">
        <v>4190</v>
      </c>
      <c r="C89" s="79" t="s">
        <v>55</v>
      </c>
      <c r="D89" s="16">
        <v>40000</v>
      </c>
      <c r="E89" s="16">
        <v>24519</v>
      </c>
    </row>
    <row r="90" spans="2:5" s="34" customFormat="1" ht="12.75" customHeight="1">
      <c r="B90" s="39">
        <v>419101</v>
      </c>
      <c r="C90" s="80" t="s">
        <v>88</v>
      </c>
      <c r="D90" s="37">
        <v>15000</v>
      </c>
      <c r="E90" s="37"/>
    </row>
    <row r="91" spans="2:5" s="34" customFormat="1" ht="11.25">
      <c r="B91" s="39">
        <v>419103</v>
      </c>
      <c r="C91" s="80" t="s">
        <v>89</v>
      </c>
      <c r="D91" s="37">
        <v>10000</v>
      </c>
      <c r="E91" s="37"/>
    </row>
    <row r="92" spans="2:5" s="28" customFormat="1" ht="11.25">
      <c r="B92" s="31">
        <v>419209</v>
      </c>
      <c r="C92" s="79" t="s">
        <v>56</v>
      </c>
      <c r="D92" s="20">
        <v>10000</v>
      </c>
      <c r="E92" s="20"/>
    </row>
    <row r="93" spans="2:5" s="28" customFormat="1" ht="11.25">
      <c r="B93" s="85">
        <v>419213</v>
      </c>
      <c r="C93" s="31" t="s">
        <v>30</v>
      </c>
      <c r="D93" s="20">
        <v>800000</v>
      </c>
      <c r="E93" s="20">
        <v>9098.9</v>
      </c>
    </row>
    <row r="94" spans="2:5" s="28" customFormat="1" ht="11.25">
      <c r="B94" s="31">
        <v>419216</v>
      </c>
      <c r="C94" s="31" t="s">
        <v>133</v>
      </c>
      <c r="D94" s="20">
        <v>99500</v>
      </c>
      <c r="E94" s="20">
        <v>30200</v>
      </c>
    </row>
    <row r="95" spans="2:5" s="28" customFormat="1" ht="11.25">
      <c r="B95" s="31">
        <v>419217</v>
      </c>
      <c r="C95" s="79" t="s">
        <v>134</v>
      </c>
      <c r="D95" s="20">
        <v>99500</v>
      </c>
      <c r="E95" s="20">
        <v>79071.76</v>
      </c>
    </row>
    <row r="96" spans="2:5" s="28" customFormat="1" ht="11.25">
      <c r="B96" s="35">
        <v>419205</v>
      </c>
      <c r="C96" s="35" t="s">
        <v>132</v>
      </c>
      <c r="D96" s="54">
        <v>45000</v>
      </c>
      <c r="E96" s="54">
        <v>15995</v>
      </c>
    </row>
    <row r="97" spans="2:5" s="60" customFormat="1" ht="22.5">
      <c r="B97" s="58">
        <v>419220</v>
      </c>
      <c r="C97" s="81" t="s">
        <v>100</v>
      </c>
      <c r="D97" s="59">
        <v>65000</v>
      </c>
      <c r="E97" s="59">
        <v>9612</v>
      </c>
    </row>
    <row r="98" spans="2:5" s="60" customFormat="1" ht="11.25">
      <c r="B98" s="58">
        <v>419221</v>
      </c>
      <c r="C98" s="81" t="s">
        <v>110</v>
      </c>
      <c r="D98" s="59">
        <v>65000</v>
      </c>
      <c r="E98" s="59">
        <v>42800</v>
      </c>
    </row>
    <row r="99" spans="2:5" s="60" customFormat="1" ht="11.25">
      <c r="B99" s="58">
        <v>419222</v>
      </c>
      <c r="C99" s="81" t="s">
        <v>139</v>
      </c>
      <c r="D99" s="59">
        <v>150000</v>
      </c>
      <c r="E99" s="59"/>
    </row>
    <row r="100" spans="2:5" s="60" customFormat="1" ht="11.25">
      <c r="B100" s="58">
        <v>4121</v>
      </c>
      <c r="C100" s="81" t="s">
        <v>131</v>
      </c>
      <c r="D100" s="59">
        <v>50000</v>
      </c>
      <c r="E100" s="59"/>
    </row>
    <row r="101" spans="2:5" s="77" customFormat="1" ht="3" customHeight="1">
      <c r="B101" s="74"/>
      <c r="C101" s="75"/>
      <c r="D101" s="76"/>
      <c r="E101" s="76"/>
    </row>
    <row r="102" spans="2:5" s="27" customFormat="1" ht="12.75" customHeight="1">
      <c r="B102" s="145" t="s">
        <v>84</v>
      </c>
      <c r="C102" s="138" t="s">
        <v>19</v>
      </c>
      <c r="D102" s="139" t="s">
        <v>141</v>
      </c>
      <c r="E102" s="140" t="s">
        <v>127</v>
      </c>
    </row>
    <row r="103" spans="2:5" s="27" customFormat="1" ht="14.25" customHeight="1">
      <c r="B103" s="145"/>
      <c r="C103" s="138"/>
      <c r="D103" s="139"/>
      <c r="E103" s="140"/>
    </row>
    <row r="104" spans="2:5" s="55" customFormat="1" ht="11.25">
      <c r="B104" s="47">
        <v>1</v>
      </c>
      <c r="C104" s="48">
        <v>2</v>
      </c>
      <c r="D104" s="49">
        <v>3</v>
      </c>
      <c r="E104" s="49"/>
    </row>
    <row r="105" spans="2:5" ht="2.25" customHeight="1">
      <c r="B105" s="10"/>
      <c r="C105" s="15"/>
      <c r="D105" s="24"/>
      <c r="E105" s="24"/>
    </row>
    <row r="106" spans="2:5" ht="11.25">
      <c r="B106" s="11" t="s">
        <v>8</v>
      </c>
      <c r="C106" s="12" t="s">
        <v>57</v>
      </c>
      <c r="D106" s="13">
        <f>SUM(D107:D108)</f>
        <v>1150000</v>
      </c>
      <c r="E106" s="108">
        <f>SUM(E107:E108)</f>
        <v>775172.24</v>
      </c>
    </row>
    <row r="107" spans="2:5" ht="11.25">
      <c r="B107" s="32">
        <v>420</v>
      </c>
      <c r="C107" s="31" t="s">
        <v>58</v>
      </c>
      <c r="D107" s="51">
        <v>970000</v>
      </c>
      <c r="E107" s="51">
        <f>679876.48-14492.64</f>
        <v>665383.84</v>
      </c>
    </row>
    <row r="108" spans="2:5" ht="11.25">
      <c r="B108" s="35">
        <v>4270</v>
      </c>
      <c r="C108" s="35" t="s">
        <v>59</v>
      </c>
      <c r="D108" s="37">
        <v>180000</v>
      </c>
      <c r="E108" s="37">
        <f>110875.3-1086.9</f>
        <v>109788.40000000001</v>
      </c>
    </row>
    <row r="109" spans="2:5" ht="4.5" customHeight="1">
      <c r="B109" s="69"/>
      <c r="C109" s="36"/>
      <c r="D109" s="37"/>
      <c r="E109" s="37"/>
    </row>
    <row r="110" spans="2:5" ht="11.25">
      <c r="B110" s="11" t="s">
        <v>9</v>
      </c>
      <c r="C110" s="12" t="s">
        <v>60</v>
      </c>
      <c r="D110" s="13">
        <f>SUM(D111:D112)</f>
        <v>2465000</v>
      </c>
      <c r="E110" s="108">
        <f>SUM(E111:E112)</f>
        <v>0</v>
      </c>
    </row>
    <row r="111" spans="2:5" ht="11.25">
      <c r="B111" s="30">
        <v>4311</v>
      </c>
      <c r="C111" s="15" t="s">
        <v>87</v>
      </c>
      <c r="D111" s="37">
        <v>2400000</v>
      </c>
      <c r="E111" s="37"/>
    </row>
    <row r="112" spans="2:5" ht="11.25">
      <c r="B112" s="31">
        <v>4310</v>
      </c>
      <c r="C112" s="19" t="s">
        <v>61</v>
      </c>
      <c r="D112" s="51">
        <v>65000</v>
      </c>
      <c r="E112" s="51"/>
    </row>
    <row r="113" spans="2:5" s="46" customFormat="1" ht="3" customHeight="1">
      <c r="B113" s="61"/>
      <c r="C113" s="62"/>
      <c r="D113" s="63"/>
      <c r="E113" s="63"/>
    </row>
    <row r="114" spans="2:5" ht="11.25">
      <c r="B114" s="11" t="s">
        <v>62</v>
      </c>
      <c r="C114" s="12" t="s">
        <v>63</v>
      </c>
      <c r="D114" s="13">
        <f>SUM(D115:D126)</f>
        <v>198500</v>
      </c>
      <c r="E114" s="108">
        <f>SUM(E115:E126)</f>
        <v>103669.48999999999</v>
      </c>
    </row>
    <row r="115" spans="2:5" ht="11.25">
      <c r="B115" s="31">
        <v>4600</v>
      </c>
      <c r="C115" s="78" t="s">
        <v>64</v>
      </c>
      <c r="D115" s="20">
        <v>16000</v>
      </c>
      <c r="E115" s="20">
        <v>2477</v>
      </c>
    </row>
    <row r="116" spans="2:5" ht="11.25">
      <c r="B116" s="31">
        <v>4610</v>
      </c>
      <c r="C116" s="78" t="s">
        <v>65</v>
      </c>
      <c r="D116" s="20">
        <v>33000</v>
      </c>
      <c r="E116" s="20">
        <v>24194</v>
      </c>
    </row>
    <row r="117" spans="2:5" ht="11.25">
      <c r="B117" s="31">
        <v>4611</v>
      </c>
      <c r="C117" s="78" t="s">
        <v>119</v>
      </c>
      <c r="D117" s="20">
        <v>5000</v>
      </c>
      <c r="E117" s="20">
        <v>8500</v>
      </c>
    </row>
    <row r="118" spans="2:5" ht="11.25">
      <c r="B118" s="31">
        <v>4613</v>
      </c>
      <c r="C118" s="78" t="s">
        <v>66</v>
      </c>
      <c r="D118" s="20">
        <v>1000</v>
      </c>
      <c r="E118" s="20"/>
    </row>
    <row r="119" spans="2:5" ht="22.5">
      <c r="B119" s="31">
        <v>4614</v>
      </c>
      <c r="C119" s="19" t="s">
        <v>101</v>
      </c>
      <c r="D119" s="20">
        <v>30000</v>
      </c>
      <c r="E119" s="20">
        <v>12750</v>
      </c>
    </row>
    <row r="120" spans="2:5" ht="11.25">
      <c r="B120" s="31">
        <v>4641</v>
      </c>
      <c r="C120" s="78" t="s">
        <v>68</v>
      </c>
      <c r="D120" s="20">
        <v>15000</v>
      </c>
      <c r="E120" s="20">
        <v>4117.23</v>
      </c>
    </row>
    <row r="121" spans="2:5" ht="11.25">
      <c r="B121" s="31">
        <v>4642</v>
      </c>
      <c r="C121" s="78" t="s">
        <v>69</v>
      </c>
      <c r="D121" s="20">
        <v>19000</v>
      </c>
      <c r="E121" s="20">
        <v>14266.59</v>
      </c>
    </row>
    <row r="122" spans="2:5" ht="11.25">
      <c r="B122" s="31">
        <v>4650</v>
      </c>
      <c r="C122" s="78" t="s">
        <v>70</v>
      </c>
      <c r="D122" s="20">
        <v>30000</v>
      </c>
      <c r="E122" s="20">
        <v>19249.5</v>
      </c>
    </row>
    <row r="123" spans="2:5" ht="11.25">
      <c r="B123" s="31">
        <v>4660</v>
      </c>
      <c r="C123" s="19" t="s">
        <v>71</v>
      </c>
      <c r="D123" s="20">
        <v>2500</v>
      </c>
      <c r="E123" s="20">
        <f>336+1509.17</f>
        <v>1845.17</v>
      </c>
    </row>
    <row r="124" spans="2:5" ht="11.25">
      <c r="B124" s="31">
        <v>4690</v>
      </c>
      <c r="C124" s="78" t="s">
        <v>67</v>
      </c>
      <c r="D124" s="20">
        <v>2000</v>
      </c>
      <c r="E124" s="20">
        <v>400</v>
      </c>
    </row>
    <row r="125" spans="2:5" ht="11.25">
      <c r="B125" s="31">
        <v>4699</v>
      </c>
      <c r="C125" s="78" t="s">
        <v>72</v>
      </c>
      <c r="D125" s="20">
        <v>5000</v>
      </c>
      <c r="E125" s="20">
        <v>290</v>
      </c>
    </row>
    <row r="126" spans="2:5" s="28" customFormat="1" ht="12" customHeight="1">
      <c r="B126" s="40" t="s">
        <v>85</v>
      </c>
      <c r="C126" s="31" t="s">
        <v>73</v>
      </c>
      <c r="D126" s="33">
        <v>40000</v>
      </c>
      <c r="E126" s="110">
        <v>15580</v>
      </c>
    </row>
    <row r="127" spans="2:5" ht="2.25" customHeight="1">
      <c r="B127" s="8"/>
      <c r="D127" s="8"/>
      <c r="E127" s="8"/>
    </row>
    <row r="128" spans="2:5" s="27" customFormat="1" ht="15" customHeight="1">
      <c r="B128" s="143" t="s">
        <v>84</v>
      </c>
      <c r="C128" s="138" t="s">
        <v>19</v>
      </c>
      <c r="D128" s="139" t="s">
        <v>141</v>
      </c>
      <c r="E128" s="140" t="s">
        <v>127</v>
      </c>
    </row>
    <row r="129" spans="2:5" s="27" customFormat="1" ht="15" customHeight="1">
      <c r="B129" s="144"/>
      <c r="C129" s="138"/>
      <c r="D129" s="139"/>
      <c r="E129" s="140"/>
    </row>
    <row r="130" spans="2:5" s="56" customFormat="1" ht="11.25">
      <c r="B130" s="14">
        <v>1</v>
      </c>
      <c r="C130" s="17">
        <v>2</v>
      </c>
      <c r="D130" s="14">
        <v>3</v>
      </c>
      <c r="E130" s="14"/>
    </row>
    <row r="131" spans="2:5" ht="11.25">
      <c r="B131" s="11" t="s">
        <v>25</v>
      </c>
      <c r="C131" s="12" t="s">
        <v>74</v>
      </c>
      <c r="D131" s="13">
        <f>SUM(D132:D133)</f>
        <v>15500</v>
      </c>
      <c r="E131" s="108">
        <f>SUM(E132:E133)</f>
        <v>9868.090000000002</v>
      </c>
    </row>
    <row r="132" spans="2:5" ht="11.25">
      <c r="B132" s="50" t="s">
        <v>128</v>
      </c>
      <c r="C132" s="15" t="s">
        <v>75</v>
      </c>
      <c r="D132" s="16">
        <v>14500</v>
      </c>
      <c r="E132" s="16">
        <f>2.69+8623.37+1242.03</f>
        <v>9868.090000000002</v>
      </c>
    </row>
    <row r="133" spans="2:5" ht="11.25">
      <c r="B133" s="30">
        <v>486</v>
      </c>
      <c r="C133" s="15" t="s">
        <v>76</v>
      </c>
      <c r="D133" s="16">
        <v>1000</v>
      </c>
      <c r="E133" s="16"/>
    </row>
    <row r="134" spans="2:5" ht="4.5" customHeight="1">
      <c r="B134" s="14"/>
      <c r="C134" s="15"/>
      <c r="D134" s="16"/>
      <c r="E134" s="16"/>
    </row>
    <row r="135" spans="2:5" ht="11.25">
      <c r="B135" s="11" t="s">
        <v>77</v>
      </c>
      <c r="C135" s="12" t="s">
        <v>78</v>
      </c>
      <c r="D135" s="25">
        <f>D7-D48</f>
        <v>21500</v>
      </c>
      <c r="E135" s="25">
        <f>E7-E48</f>
        <v>-50360.79000000004</v>
      </c>
    </row>
    <row r="136" spans="2:5" ht="11.25">
      <c r="B136" s="14"/>
      <c r="C136" s="19" t="s">
        <v>79</v>
      </c>
      <c r="D136" s="105">
        <f>D135*12%</f>
        <v>2580</v>
      </c>
      <c r="E136" s="105">
        <f>E135*12%</f>
        <v>-6043.294800000004</v>
      </c>
    </row>
  </sheetData>
  <sheetProtection/>
  <mergeCells count="25">
    <mergeCell ref="B2:E2"/>
    <mergeCell ref="B4:B5"/>
    <mergeCell ref="D4:D5"/>
    <mergeCell ref="D16:D17"/>
    <mergeCell ref="B16:B17"/>
    <mergeCell ref="C4:C5"/>
    <mergeCell ref="E4:E5"/>
    <mergeCell ref="E16:E17"/>
    <mergeCell ref="C102:C103"/>
    <mergeCell ref="D102:D103"/>
    <mergeCell ref="E102:E103"/>
    <mergeCell ref="C16:C17"/>
    <mergeCell ref="B128:B129"/>
    <mergeCell ref="C128:C129"/>
    <mergeCell ref="D128:D129"/>
    <mergeCell ref="E128:E129"/>
    <mergeCell ref="B102:B103"/>
    <mergeCell ref="B45:B46"/>
    <mergeCell ref="C45:C46"/>
    <mergeCell ref="D45:D46"/>
    <mergeCell ref="E45:E46"/>
    <mergeCell ref="B71:B72"/>
    <mergeCell ref="C71:C72"/>
    <mergeCell ref="D71:D72"/>
    <mergeCell ref="E71:E72"/>
  </mergeCells>
  <printOptions/>
  <pageMargins left="0.25" right="0.25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30.00390625" style="0" customWidth="1"/>
  </cols>
  <sheetData>
    <row r="3" spans="1:2" ht="15">
      <c r="A3" s="122"/>
      <c r="B3" s="120"/>
    </row>
    <row r="4" spans="1:2" ht="15">
      <c r="A4" s="117"/>
      <c r="B4" s="117"/>
    </row>
    <row r="5" spans="1:2" ht="15">
      <c r="A5" s="124"/>
      <c r="B5" s="124" t="s">
        <v>135</v>
      </c>
    </row>
    <row r="6" spans="1:2" ht="15">
      <c r="A6" s="124" t="s">
        <v>136</v>
      </c>
      <c r="B6" s="124" t="s">
        <v>137</v>
      </c>
    </row>
    <row r="7" spans="1:2" ht="15">
      <c r="A7" s="123">
        <v>1</v>
      </c>
      <c r="B7" s="123">
        <v>2</v>
      </c>
    </row>
    <row r="8" spans="1:2" ht="15">
      <c r="A8" s="119" t="s">
        <v>142</v>
      </c>
      <c r="B8" s="121">
        <v>25000</v>
      </c>
    </row>
    <row r="9" spans="1:2" ht="15">
      <c r="A9" s="125" t="s">
        <v>138</v>
      </c>
      <c r="B9" s="126">
        <v>230000</v>
      </c>
    </row>
    <row r="10" spans="1:2" ht="15">
      <c r="A10" s="117"/>
      <c r="B10" s="117"/>
    </row>
    <row r="11" spans="1:2" ht="15">
      <c r="A11" s="117"/>
      <c r="B11" s="118"/>
    </row>
    <row r="12" spans="1:2" ht="15">
      <c r="A12" s="117"/>
      <c r="B12" s="118"/>
    </row>
    <row r="13" spans="1:2" ht="15">
      <c r="A13" s="117"/>
      <c r="B13" s="118"/>
    </row>
    <row r="14" spans="1:2" ht="15">
      <c r="A14" s="117"/>
      <c r="B14" s="118"/>
    </row>
    <row r="15" spans="1:2" ht="15">
      <c r="A15" s="117"/>
      <c r="B15" s="11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2021-01-21T07:28:34Z</dcterms:modified>
  <cp:category/>
  <cp:version/>
  <cp:contentType/>
  <cp:contentStatus/>
</cp:coreProperties>
</file>